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305249\Documents\RFP\"/>
    </mc:Choice>
  </mc:AlternateContent>
  <bookViews>
    <workbookView xWindow="0" yWindow="0" windowWidth="21600" windowHeight="8388" activeTab="1"/>
  </bookViews>
  <sheets>
    <sheet name="Bid Summary" sheetId="3" r:id="rId1"/>
    <sheet name="Requirements" sheetId="1" r:id="rId2"/>
  </sheets>
  <definedNames>
    <definedName name="_xlnm._FilterDatabase" localSheetId="1" hidden="1">Requirements!$A$1:$F$65</definedName>
    <definedName name="_xlnm.Print_Titles" localSheetId="1">Requirements!$1:$1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 r="A48" i="1" l="1"/>
  <c r="A46" i="1"/>
  <c r="A12" i="1" l="1"/>
  <c r="A47" i="1"/>
  <c r="A45" i="1"/>
  <c r="A19" i="1" l="1"/>
  <c r="A20" i="1"/>
  <c r="A21" i="1"/>
  <c r="A22" i="1"/>
  <c r="A23" i="1"/>
  <c r="A24" i="1"/>
  <c r="A25" i="1"/>
  <c r="A26" i="1"/>
  <c r="A27" i="1"/>
  <c r="A28" i="1"/>
  <c r="A29" i="1"/>
  <c r="A30" i="1"/>
  <c r="A18" i="1"/>
  <c r="A9" i="1"/>
  <c r="A10" i="1"/>
  <c r="A8" i="1"/>
  <c r="A11" i="1"/>
  <c r="A37" i="1" l="1"/>
  <c r="A60" i="1" l="1"/>
  <c r="A50" i="1" l="1"/>
  <c r="A44" i="1"/>
  <c r="M2" i="3" l="1"/>
  <c r="A5" i="1" l="1"/>
  <c r="A6" i="1"/>
  <c r="A15" i="1"/>
  <c r="A16" i="1"/>
  <c r="A33" i="1"/>
  <c r="A34" i="1"/>
  <c r="A32" i="1"/>
  <c r="A35" i="1"/>
  <c r="A36" i="1"/>
  <c r="A39" i="1"/>
  <c r="A41" i="1"/>
  <c r="A42" i="1"/>
  <c r="A43" i="1"/>
  <c r="A53" i="1"/>
  <c r="A54" i="1"/>
  <c r="A55" i="1"/>
  <c r="A56" i="1"/>
  <c r="A58" i="1"/>
  <c r="A59" i="1"/>
  <c r="A62" i="1"/>
  <c r="A66" i="1" l="1"/>
  <c r="C8" i="3" s="1"/>
  <c r="C14" i="3" s="1"/>
  <c r="B10" i="3" l="1"/>
  <c r="B8" i="3"/>
  <c r="C6" i="3"/>
  <c r="E6" i="3" s="1"/>
  <c r="E14" i="3" s="1"/>
  <c r="B12" i="3"/>
  <c r="K6" i="3" l="1"/>
  <c r="K14" i="3" s="1"/>
  <c r="G6" i="3"/>
  <c r="G14" i="3" s="1"/>
  <c r="I6" i="3"/>
  <c r="I14" i="3" s="1"/>
</calcChain>
</file>

<file path=xl/sharedStrings.xml><?xml version="1.0" encoding="utf-8"?>
<sst xmlns="http://schemas.openxmlformats.org/spreadsheetml/2006/main" count="127" uniqueCount="81">
  <si>
    <t>REQUIREMENT ID#</t>
  </si>
  <si>
    <t>REQUIREMENTS DESCRIPTION</t>
  </si>
  <si>
    <t>Required/Optional</t>
  </si>
  <si>
    <t>Yes/No</t>
  </si>
  <si>
    <t>Training and Support</t>
  </si>
  <si>
    <t>Documentation</t>
  </si>
  <si>
    <t>Technical Requirements: Hardware, Software and Maintenance</t>
  </si>
  <si>
    <t>Experience</t>
  </si>
  <si>
    <t>Implementation</t>
  </si>
  <si>
    <t>Security</t>
  </si>
  <si>
    <t>Collaboration &amp; Sharing</t>
  </si>
  <si>
    <t>R</t>
  </si>
  <si>
    <t>O</t>
  </si>
  <si>
    <t>How familiar are the team members with the typical data used in admissions, enrollment, institutional research, financial aid, finance, etc.?</t>
  </si>
  <si>
    <t>Explanations/Notes (May also be attached to document. Must reference Requirement ID#)</t>
  </si>
  <si>
    <t>Data Sources</t>
  </si>
  <si>
    <t>Points possible</t>
  </si>
  <si>
    <t>Reporting</t>
  </si>
  <si>
    <t>Upon award of the contract, system documentation and instructional materials must be provided in electronic form. Describe the file format, e.g. PDF, MS Word, or HTML, in which electronic documentation will be provided.</t>
  </si>
  <si>
    <t>Potential Points</t>
  </si>
  <si>
    <t>Bid #1</t>
  </si>
  <si>
    <t>Bid #2</t>
  </si>
  <si>
    <t>Bid #3</t>
  </si>
  <si>
    <t>Bid #4</t>
  </si>
  <si>
    <t>Cost</t>
  </si>
  <si>
    <t>Requirements</t>
  </si>
  <si>
    <t>Proposal Organization</t>
  </si>
  <si>
    <t>Total Points</t>
  </si>
  <si>
    <t>Bid Summary | RFP 18-XX Campus Analytics</t>
  </si>
  <si>
    <t>Proposal cost</t>
  </si>
  <si>
    <t>Delivery Schedule</t>
  </si>
  <si>
    <t>The vendor must provide comprehensive and timely help desk support to The University's technical/support staff. Describe hours and level of support.</t>
  </si>
  <si>
    <t>RFP for Mobile-Friendly Application that integrates with Oracle PeopleSoft</t>
  </si>
  <si>
    <t>The vendor must provide training of The University's technical users and functional users also known as power users. This should include but is not limited to technical support over the phone, training via Web, and an abundance of self-service resources, including a knowledge base and existing communities for sharing of expertise. Describe the type of training provided by your organization.</t>
  </si>
  <si>
    <t>How experienced are the team members with higher education student administration processes?</t>
  </si>
  <si>
    <t>How experienced are the team members with senior/executive-level decision support and student support techniques in higher education?</t>
  </si>
  <si>
    <t>The solution must be accessible through the certified standard web browsers listed by Oracle Support for PeopleTools 8.57 or later (Safari, Mozilla Firefox, Google Chrome, Microsoft Edge, Microsoft Internet Explorer, etc.) Provide a list of all web browsers and associated versions that are usable.</t>
  </si>
  <si>
    <t>User Interface/Accessibility</t>
  </si>
  <si>
    <t xml:space="preserve">This requirement involves the integration with other applications or solutions. Some integrations are required and some are optional. Please let us know if your solution will integrate with the following existing Business Intelligence tools (Yes or No). You can share details or descriptions about your ability to integrate with each application or solution for clarification. </t>
  </si>
  <si>
    <t>Direct support from the vendor is required. Please describe direct support in the proposal. This can include training users, building additional dashboards, conducting deep dive analyses or developing new predictive models.</t>
  </si>
  <si>
    <t>How widely is the proposed solution used in higher education?</t>
  </si>
  <si>
    <t>Provide responses to the following questions. Responses to questions about experience is required.</t>
  </si>
  <si>
    <t xml:space="preserve">The solution software must be updated and patched regularly. We require documentation including details about how patches and updates are delivered for your product and who performs the updates. </t>
  </si>
  <si>
    <t xml:space="preserve">The vendor must present a Service Level Agreement (SLA) for review by The University. The SLA will include a service plan designed to respond to and resolve all service calls within a mutually-agreed upon timeframe given the priority of the service call. The SLA must include a timeframe for service engagement to ensure resolution of service calls within the specified time. </t>
  </si>
  <si>
    <t>The vendor must have a service management process. Describe the process for engaging your support team for incidents and issue escalation. Include standard service levels, response times and system uptime.</t>
  </si>
  <si>
    <t xml:space="preserve">The solution must provide for change management, version control processes, and a long-term road map. Document your processes for change and how you communicate this information to your clients. </t>
  </si>
  <si>
    <t xml:space="preserve">The vendor is required to initiate and maintain a detailed project plan which includes The University and the solution provider staff.  Provide documentation of your project management methodology and processes. </t>
  </si>
  <si>
    <t>If a cloud service, must have implemented FedRAMP low baseline controls (though does not need to have ATO).</t>
  </si>
  <si>
    <t>Delivered code must be hardened against and tested for injection vulnerabilities.</t>
  </si>
  <si>
    <t>Delivered code must validate, filter, and sanitize input.</t>
  </si>
  <si>
    <t>Delivered code must be hardened against cross site scripting attacks.</t>
  </si>
  <si>
    <t>Delivered code must escape any user provided or untrusted data being present to the client.</t>
  </si>
  <si>
    <t>Delivered code must either not accept untrusted serialized objects or must be hardened against serialized atttacks.</t>
  </si>
  <si>
    <t>Delivered code must not use any components or libraries with known vulnerabilities, at the time of delivery.</t>
  </si>
  <si>
    <t>Delivered code must not provide detailed error messages to clients.</t>
  </si>
  <si>
    <t>Delivered code must be hardened against cross site request forgery attacks.</t>
  </si>
  <si>
    <t>Delivered code must not expose session IDs in URLs.</t>
  </si>
  <si>
    <t>Provider must address and fix any discovered vulnerabilities within 90 days.</t>
  </si>
  <si>
    <t>If the code is doing any authentication, techniques to prevent authentication attacks, including bruteforce attacks and credential stuffing attacks must be implemented.</t>
  </si>
  <si>
    <t>If the code is doing any authentication, it must not use or provide default credentials.</t>
  </si>
  <si>
    <t>Web content shall meet ISO/IEC 40500:2012 [Web Content Accessibility Guidelines (WCAG) 2.0 AA].</t>
  </si>
  <si>
    <t>The Vendor shall ensure that mobile applications are independently accessible to and usable by persons with disabilities by ensuring that mobile applications conform to a recognized set of software accessibility standards, such as, EN 301-539, Section 11 (non-web software).</t>
  </si>
  <si>
    <t>The Vendor shall ensure that web content accessed by mobile applications conform to, at minimum, the WCAG 2.0 AA.</t>
  </si>
  <si>
    <t>The solution must work with custom Fluid and Classic pages in Oracle PeopleSoft.</t>
  </si>
  <si>
    <t>The vendor must include in their proposal a plan for how knowledge transfer will occur and identify the roles that The University will assume once the knowledge transfer is complete.</t>
  </si>
  <si>
    <t>The solution must work with our on-premise Oracle PeopleSoft solution. Define the environment required to run the software including the hardware and software requirements and integration considerations to operate and maintain the proposed system.</t>
  </si>
  <si>
    <t xml:space="preserve">The solution must be delivered as a project to be copied to a target database. </t>
  </si>
  <si>
    <t xml:space="preserve">Do you have collaboration or sharing features available in your solution? If so, please describe these features. </t>
  </si>
  <si>
    <t xml:space="preserve">This solution is a part of our University's student retention and success plan, therefore the vendors's business continuity plan is important to The University. The vendor is required to have a formal and documented Disaster Recovery Plan for business continuity. Please provide your documentation. </t>
  </si>
  <si>
    <t>The solution must work in tandem with Oracle PeopleSoft new releases, at upgrade fixes, and future maintenance. Describe how your solution and Oracle PeopleSoft's solution work together to stay in sync.</t>
  </si>
  <si>
    <t>PeopleSoft Campus Solutions</t>
  </si>
  <si>
    <t xml:space="preserve">The solution must support a mobile-responsive display on smartphones and tablets. </t>
  </si>
  <si>
    <t>Students must be able to view course availability, enroll in classes, register for classes, accept or decline financial aid, view and pay their bills, and check degree progress.</t>
  </si>
  <si>
    <t xml:space="preserve">The solution must be configurable to add more information as needed by functional or administrative users of the system. </t>
  </si>
  <si>
    <t xml:space="preserve">End users and administrators must be able to use Oracle PeopleSoft to login to the solution using their existing campus credentials. </t>
  </si>
  <si>
    <t>The solution must allow custom reports to be created. Please describe how custom reports will be created.</t>
  </si>
  <si>
    <t xml:space="preserve">The solution must support faculty advisors to advise students and provide degree progress information. </t>
  </si>
  <si>
    <t>The solution must provide reports and information to campus administrators and end users for use in  organizational decisions related to student success and degree completion.</t>
  </si>
  <si>
    <t xml:space="preserve">The solution must work with the Android and iOS mobile operating systems. </t>
  </si>
  <si>
    <t>Other data sources or data integrations, please identify (CashNet, Clean Address, or other customizations to make PeopleSoft pages work)</t>
  </si>
  <si>
    <t xml:space="preserve">Software solution must be maintained with existing Oracle PeopleSoft development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</si>
</sst>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1" xfId="0" applyFont="1" applyBorder="1" applyAlignment="1">
      <alignment horizontal="center" wrapText="1"/>
    </xf>
    <xf numFmtId="0" fontId="1" fillId="0" borderId="1" xfId="0" applyFont="1" applyBorder="1" applyAlignment="1">
      <alignment vertical="top" wrapText="1"/>
    </xf>
    <xf numFmtId="0" fontId="1" fillId="0" borderId="1" xfId="0" applyFont="1" applyBorder="1" applyAlignment="1">
      <alignment horizontal="left" wrapText="1"/>
    </xf>
    <xf numFmtId="0" fontId="1" fillId="0" borderId="1" xfId="0" applyFont="1" applyBorder="1" applyAlignment="1">
      <alignment wrapText="1"/>
    </xf>
    <xf numFmtId="0" fontId="1" fillId="3" borderId="1" xfId="0" applyFont="1" applyFill="1" applyBorder="1" applyAlignment="1">
      <alignment wrapText="1"/>
    </xf>
    <xf numFmtId="0" fontId="1" fillId="0" borderId="1" xfId="0" applyFont="1" applyFill="1" applyBorder="1" applyAlignment="1">
      <alignment horizontal="left" wrapText="1"/>
    </xf>
    <xf numFmtId="0" fontId="1" fillId="0" borderId="1" xfId="0" applyFont="1" applyBorder="1" applyAlignment="1">
      <alignment horizontal="left" vertical="top" wrapText="1" indent="3"/>
    </xf>
    <xf numFmtId="0" fontId="1" fillId="0" borderId="1" xfId="0" applyFont="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 fillId="3" borderId="1" xfId="0" applyFont="1" applyFill="1" applyBorder="1" applyAlignment="1">
      <alignment horizontal="center" wrapText="1"/>
    </xf>
    <xf numFmtId="0" fontId="0" fillId="0" borderId="0" xfId="0" applyAlignment="1">
      <alignment horizontal="center"/>
    </xf>
    <xf numFmtId="9" fontId="0" fillId="0" borderId="0" xfId="0" applyNumberFormat="1" applyAlignment="1">
      <alignment horizontal="center"/>
    </xf>
    <xf numFmtId="164" fontId="0" fillId="0" borderId="0" xfId="0" applyNumberFormat="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applyAlignment="1">
      <alignment horizontal="left" vertical="center" wrapText="1"/>
    </xf>
    <xf numFmtId="0" fontId="0" fillId="0" borderId="1" xfId="0" applyBorder="1" applyAlignment="1">
      <alignment wrapText="1"/>
    </xf>
    <xf numFmtId="0" fontId="2" fillId="2" borderId="1" xfId="0" applyFont="1" applyFill="1" applyBorder="1" applyAlignment="1">
      <alignment horizontal="center" wrapText="1"/>
    </xf>
    <xf numFmtId="0" fontId="2" fillId="0" borderId="1" xfId="0" applyFont="1" applyBorder="1" applyAlignment="1">
      <alignment wrapText="1"/>
    </xf>
    <xf numFmtId="0" fontId="1" fillId="2" borderId="1" xfId="0" applyNumberFormat="1" applyFont="1" applyFill="1" applyBorder="1" applyAlignment="1">
      <alignment horizontal="center" wrapText="1"/>
    </xf>
    <xf numFmtId="0" fontId="1" fillId="0" borderId="1" xfId="0" applyNumberFormat="1" applyFont="1" applyBorder="1" applyAlignment="1">
      <alignment horizontal="center" wrapText="1"/>
    </xf>
    <xf numFmtId="0" fontId="1" fillId="0"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1" fillId="0" borderId="1" xfId="0" applyFont="1" applyFill="1" applyBorder="1" applyAlignment="1">
      <alignment horizontal="left" vertical="top"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C24" sqref="C24"/>
    </sheetView>
  </sheetViews>
  <sheetFormatPr defaultRowHeight="14.4" x14ac:dyDescent="0.3"/>
  <cols>
    <col min="1" max="1" width="23.5546875" customWidth="1"/>
    <col min="2" max="2" width="7.6640625" style="13" bestFit="1" customWidth="1"/>
    <col min="3" max="3" width="15.33203125" style="13" bestFit="1" customWidth="1"/>
    <col min="5" max="5" width="11.109375" bestFit="1" customWidth="1"/>
    <col min="7" max="7" width="11.109375" bestFit="1" customWidth="1"/>
    <col min="9" max="9" width="11.109375" bestFit="1" customWidth="1"/>
    <col min="11" max="11" width="12.6640625" bestFit="1" customWidth="1"/>
  </cols>
  <sheetData>
    <row r="1" spans="1:13" x14ac:dyDescent="0.3">
      <c r="A1" t="s">
        <v>28</v>
      </c>
    </row>
    <row r="2" spans="1:13" x14ac:dyDescent="0.3">
      <c r="M2">
        <f>MIN(E4,G4,I4,K4)</f>
        <v>0</v>
      </c>
    </row>
    <row r="3" spans="1:13" x14ac:dyDescent="0.3">
      <c r="C3" s="13" t="s">
        <v>19</v>
      </c>
      <c r="E3" t="s">
        <v>20</v>
      </c>
      <c r="G3" t="s">
        <v>21</v>
      </c>
      <c r="I3" t="s">
        <v>22</v>
      </c>
      <c r="K3" t="s">
        <v>23</v>
      </c>
    </row>
    <row r="4" spans="1:13" x14ac:dyDescent="0.3">
      <c r="A4" t="s">
        <v>29</v>
      </c>
      <c r="E4" s="15"/>
      <c r="G4" s="15"/>
      <c r="I4" s="15"/>
      <c r="K4" s="15"/>
    </row>
    <row r="6" spans="1:13" x14ac:dyDescent="0.3">
      <c r="A6" t="s">
        <v>24</v>
      </c>
      <c r="B6" s="14">
        <v>0.35</v>
      </c>
      <c r="C6" s="13">
        <f>C14*B6</f>
        <v>179.84615384615381</v>
      </c>
      <c r="E6" t="e">
        <f>IF(((1-((E4-(M2))/(M2)))*$C$6)&lt;0,0,((1-((E4-(M2))/(M2)))*$C$6))</f>
        <v>#DIV/0!</v>
      </c>
      <c r="G6" t="e">
        <f>IF(((1-((G4-(M2))/(M2)))*$C$6)&lt;0,0,((1-((G4-(M2))/(M2)))*$C$6))</f>
        <v>#DIV/0!</v>
      </c>
      <c r="I6" t="e">
        <f>IF(((1-((I4-(M2))/(M2)))*$C$6)&lt;0,0,((1-((I4-(M2))/(M2)))*$C$6))</f>
        <v>#DIV/0!</v>
      </c>
      <c r="K6" t="e">
        <f>IF(((1-((K4-(M2))/(M2)))*$C$6)&lt;0,0,((1-((K4-(M2))/(M2)))*$C$6))</f>
        <v>#DIV/0!</v>
      </c>
    </row>
    <row r="8" spans="1:13" x14ac:dyDescent="0.3">
      <c r="A8" t="s">
        <v>25</v>
      </c>
      <c r="B8" s="14">
        <f>C8/$C$14</f>
        <v>0.35808383233532937</v>
      </c>
      <c r="C8" s="13">
        <f>Requirements!A66</f>
        <v>184</v>
      </c>
      <c r="E8">
        <v>0</v>
      </c>
      <c r="G8">
        <v>0</v>
      </c>
      <c r="I8">
        <v>0</v>
      </c>
      <c r="K8">
        <v>0</v>
      </c>
    </row>
    <row r="10" spans="1:13" x14ac:dyDescent="0.3">
      <c r="A10" t="s">
        <v>26</v>
      </c>
      <c r="B10" s="14">
        <f>C10/$C$14</f>
        <v>9.730538922155689E-2</v>
      </c>
      <c r="C10" s="13">
        <v>50</v>
      </c>
      <c r="E10">
        <v>0</v>
      </c>
      <c r="G10">
        <v>0</v>
      </c>
      <c r="I10">
        <v>0</v>
      </c>
      <c r="K10">
        <v>0</v>
      </c>
    </row>
    <row r="11" spans="1:13" x14ac:dyDescent="0.3">
      <c r="B11" s="14"/>
    </row>
    <row r="12" spans="1:13" x14ac:dyDescent="0.3">
      <c r="A12" t="s">
        <v>30</v>
      </c>
      <c r="B12" s="14">
        <f>C12/$C$14</f>
        <v>0.19461077844311378</v>
      </c>
      <c r="C12" s="13">
        <v>100</v>
      </c>
      <c r="E12">
        <v>0</v>
      </c>
      <c r="G12">
        <v>0</v>
      </c>
      <c r="I12">
        <v>0</v>
      </c>
      <c r="K12">
        <v>0</v>
      </c>
    </row>
    <row r="14" spans="1:13" x14ac:dyDescent="0.3">
      <c r="A14" t="s">
        <v>27</v>
      </c>
      <c r="C14" s="13">
        <f>SUM(C8:C13)/(1-B6)</f>
        <v>513.84615384615381</v>
      </c>
      <c r="E14" t="e">
        <f>SUM(E6:E13)</f>
        <v>#DIV/0!</v>
      </c>
      <c r="G14" t="e">
        <f>SUM(G6:G13)</f>
        <v>#DIV/0!</v>
      </c>
      <c r="I14" t="e">
        <f>SUM(I6:I13)</f>
        <v>#DIV/0!</v>
      </c>
      <c r="K14" t="e">
        <f>SUM(K6:K13)</f>
        <v>#DIV/0!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abSelected="1" topLeftCell="A51" workbookViewId="0">
      <selection activeCell="C64" sqref="C64"/>
    </sheetView>
  </sheetViews>
  <sheetFormatPr defaultColWidth="9.109375" defaultRowHeight="14.4" x14ac:dyDescent="0.3"/>
  <cols>
    <col min="1" max="1" width="8.44140625" style="4" bestFit="1" customWidth="1"/>
    <col min="2" max="2" width="14.109375" style="4" bestFit="1" customWidth="1"/>
    <col min="3" max="3" width="78" style="4" customWidth="1"/>
    <col min="4" max="4" width="10.88671875" style="8" customWidth="1"/>
    <col min="5" max="5" width="9.109375" style="4"/>
    <col min="6" max="6" width="61.44140625" style="4" bestFit="1" customWidth="1"/>
    <col min="7" max="16384" width="9.109375" style="4"/>
  </cols>
  <sheetData>
    <row r="1" spans="1:6" ht="28.8" x14ac:dyDescent="0.3">
      <c r="A1" s="4" t="s">
        <v>16</v>
      </c>
      <c r="B1" s="1" t="s">
        <v>0</v>
      </c>
      <c r="C1" s="1" t="s">
        <v>1</v>
      </c>
      <c r="D1" s="1" t="s">
        <v>2</v>
      </c>
      <c r="E1" s="1" t="s">
        <v>3</v>
      </c>
      <c r="F1" s="21" t="s">
        <v>14</v>
      </c>
    </row>
    <row r="2" spans="1:6" x14ac:dyDescent="0.3">
      <c r="B2" s="25" t="s">
        <v>32</v>
      </c>
      <c r="C2" s="25"/>
      <c r="D2" s="10"/>
      <c r="E2" s="11"/>
      <c r="F2" s="11"/>
    </row>
    <row r="3" spans="1:6" x14ac:dyDescent="0.3">
      <c r="B3" s="22"/>
      <c r="C3" s="20" t="s">
        <v>15</v>
      </c>
      <c r="D3" s="10"/>
      <c r="E3" s="11"/>
      <c r="F3" s="11"/>
    </row>
    <row r="4" spans="1:6" ht="72" x14ac:dyDescent="0.3">
      <c r="B4" s="23"/>
      <c r="C4" s="2" t="s">
        <v>38</v>
      </c>
    </row>
    <row r="5" spans="1:6" x14ac:dyDescent="0.3">
      <c r="A5" s="4">
        <f t="shared" ref="A5:A12" si="0">(IF(D5="R",2,(IF(D5="O",1,0))))*2</f>
        <v>4</v>
      </c>
      <c r="B5" s="23">
        <v>1</v>
      </c>
      <c r="C5" s="7" t="s">
        <v>70</v>
      </c>
      <c r="D5" s="8" t="s">
        <v>11</v>
      </c>
    </row>
    <row r="6" spans="1:6" s="17" customFormat="1" ht="28.8" x14ac:dyDescent="0.3">
      <c r="A6" s="17">
        <f t="shared" si="0"/>
        <v>2</v>
      </c>
      <c r="B6" s="24">
        <v>2</v>
      </c>
      <c r="C6" s="26" t="s">
        <v>79</v>
      </c>
      <c r="D6" s="16" t="s">
        <v>12</v>
      </c>
    </row>
    <row r="7" spans="1:6" x14ac:dyDescent="0.3">
      <c r="B7" s="22"/>
      <c r="C7" s="9" t="s">
        <v>37</v>
      </c>
      <c r="D7" s="12"/>
      <c r="E7" s="5"/>
      <c r="F7" s="5"/>
    </row>
    <row r="8" spans="1:6" ht="28.8" x14ac:dyDescent="0.3">
      <c r="A8" s="4">
        <f t="shared" si="0"/>
        <v>4</v>
      </c>
      <c r="B8" s="23">
        <v>3</v>
      </c>
      <c r="C8" s="19" t="s">
        <v>60</v>
      </c>
      <c r="D8" s="8" t="s">
        <v>11</v>
      </c>
    </row>
    <row r="9" spans="1:6" ht="43.2" x14ac:dyDescent="0.3">
      <c r="A9" s="4">
        <f t="shared" si="0"/>
        <v>4</v>
      </c>
      <c r="B9" s="23">
        <v>4</v>
      </c>
      <c r="C9" s="19" t="s">
        <v>61</v>
      </c>
      <c r="D9" s="8" t="s">
        <v>11</v>
      </c>
    </row>
    <row r="10" spans="1:6" ht="28.8" x14ac:dyDescent="0.3">
      <c r="A10" s="4">
        <f t="shared" si="0"/>
        <v>4</v>
      </c>
      <c r="B10" s="23">
        <v>5</v>
      </c>
      <c r="C10" s="19" t="s">
        <v>62</v>
      </c>
      <c r="D10" s="8" t="s">
        <v>11</v>
      </c>
    </row>
    <row r="11" spans="1:6" x14ac:dyDescent="0.3">
      <c r="A11" s="4">
        <f t="shared" si="0"/>
        <v>4</v>
      </c>
      <c r="B11" s="23">
        <v>6</v>
      </c>
      <c r="C11" s="3" t="s">
        <v>63</v>
      </c>
      <c r="D11" s="8" t="s">
        <v>11</v>
      </c>
    </row>
    <row r="12" spans="1:6" ht="28.8" x14ac:dyDescent="0.3">
      <c r="A12" s="4">
        <f t="shared" si="0"/>
        <v>4</v>
      </c>
      <c r="B12" s="23">
        <v>7</v>
      </c>
      <c r="C12" s="3" t="s">
        <v>76</v>
      </c>
      <c r="D12" s="8" t="s">
        <v>11</v>
      </c>
    </row>
    <row r="13" spans="1:6" ht="28.8" x14ac:dyDescent="0.3">
      <c r="B13" s="23">
        <v>8</v>
      </c>
      <c r="C13" s="4" t="s">
        <v>72</v>
      </c>
      <c r="D13" s="8" t="s">
        <v>11</v>
      </c>
    </row>
    <row r="14" spans="1:6" x14ac:dyDescent="0.3">
      <c r="B14" s="22"/>
      <c r="C14" s="9" t="s">
        <v>17</v>
      </c>
      <c r="D14" s="12"/>
      <c r="E14" s="5"/>
      <c r="F14" s="5"/>
    </row>
    <row r="15" spans="1:6" ht="28.8" x14ac:dyDescent="0.3">
      <c r="A15" s="4">
        <f t="shared" ref="A15:A30" si="1">(IF(D15="R",2,(IF(D15="O",1,0))))*2</f>
        <v>4</v>
      </c>
      <c r="B15" s="23">
        <v>9</v>
      </c>
      <c r="C15" s="3" t="s">
        <v>77</v>
      </c>
      <c r="D15" s="8" t="s">
        <v>11</v>
      </c>
    </row>
    <row r="16" spans="1:6" ht="28.8" x14ac:dyDescent="0.3">
      <c r="A16" s="4">
        <f t="shared" si="1"/>
        <v>4</v>
      </c>
      <c r="B16" s="23">
        <v>10</v>
      </c>
      <c r="C16" s="3" t="s">
        <v>75</v>
      </c>
      <c r="D16" s="8" t="s">
        <v>11</v>
      </c>
    </row>
    <row r="17" spans="1:6" x14ac:dyDescent="0.3">
      <c r="B17" s="22"/>
      <c r="C17" s="9" t="s">
        <v>9</v>
      </c>
      <c r="D17" s="12"/>
      <c r="E17" s="5"/>
      <c r="F17" s="5"/>
    </row>
    <row r="18" spans="1:6" s="17" customFormat="1" x14ac:dyDescent="0.3">
      <c r="A18" s="4">
        <f t="shared" si="1"/>
        <v>4</v>
      </c>
      <c r="B18" s="24">
        <v>11</v>
      </c>
      <c r="C18" s="18" t="s">
        <v>48</v>
      </c>
      <c r="D18" s="16" t="s">
        <v>11</v>
      </c>
    </row>
    <row r="19" spans="1:6" s="17" customFormat="1" x14ac:dyDescent="0.3">
      <c r="A19" s="4">
        <f t="shared" si="1"/>
        <v>4</v>
      </c>
      <c r="B19" s="24">
        <v>12</v>
      </c>
      <c r="C19" s="18" t="s">
        <v>49</v>
      </c>
      <c r="D19" s="16" t="s">
        <v>11</v>
      </c>
    </row>
    <row r="20" spans="1:6" s="17" customFormat="1" x14ac:dyDescent="0.3">
      <c r="A20" s="4">
        <f t="shared" si="1"/>
        <v>4</v>
      </c>
      <c r="B20" s="24">
        <v>13</v>
      </c>
      <c r="C20" s="18" t="s">
        <v>50</v>
      </c>
      <c r="D20" s="16" t="s">
        <v>11</v>
      </c>
    </row>
    <row r="21" spans="1:6" s="17" customFormat="1" x14ac:dyDescent="0.3">
      <c r="A21" s="4">
        <f t="shared" si="1"/>
        <v>4</v>
      </c>
      <c r="B21" s="24">
        <v>14</v>
      </c>
      <c r="C21" s="18" t="s">
        <v>51</v>
      </c>
      <c r="D21" s="16" t="s">
        <v>11</v>
      </c>
    </row>
    <row r="22" spans="1:6" s="17" customFormat="1" ht="28.8" x14ac:dyDescent="0.3">
      <c r="A22" s="4">
        <f t="shared" si="1"/>
        <v>4</v>
      </c>
      <c r="B22" s="24">
        <v>15</v>
      </c>
      <c r="C22" s="18" t="s">
        <v>52</v>
      </c>
      <c r="D22" s="16" t="s">
        <v>11</v>
      </c>
    </row>
    <row r="23" spans="1:6" s="17" customFormat="1" ht="28.8" x14ac:dyDescent="0.3">
      <c r="A23" s="4">
        <f t="shared" si="1"/>
        <v>4</v>
      </c>
      <c r="B23" s="24">
        <v>16</v>
      </c>
      <c r="C23" s="18" t="s">
        <v>53</v>
      </c>
      <c r="D23" s="16" t="s">
        <v>11</v>
      </c>
    </row>
    <row r="24" spans="1:6" s="17" customFormat="1" x14ac:dyDescent="0.3">
      <c r="A24" s="4">
        <f t="shared" si="1"/>
        <v>4</v>
      </c>
      <c r="B24" s="24">
        <v>17</v>
      </c>
      <c r="C24" s="18" t="s">
        <v>54</v>
      </c>
      <c r="D24" s="16" t="s">
        <v>11</v>
      </c>
    </row>
    <row r="25" spans="1:6" s="17" customFormat="1" x14ac:dyDescent="0.3">
      <c r="A25" s="4">
        <f t="shared" si="1"/>
        <v>4</v>
      </c>
      <c r="B25" s="24">
        <v>18</v>
      </c>
      <c r="C25" s="18" t="s">
        <v>55</v>
      </c>
      <c r="D25" s="16" t="s">
        <v>11</v>
      </c>
    </row>
    <row r="26" spans="1:6" s="17" customFormat="1" x14ac:dyDescent="0.3">
      <c r="A26" s="4">
        <f t="shared" si="1"/>
        <v>4</v>
      </c>
      <c r="B26" s="24">
        <v>19</v>
      </c>
      <c r="C26" s="18" t="s">
        <v>56</v>
      </c>
      <c r="D26" s="16" t="s">
        <v>11</v>
      </c>
    </row>
    <row r="27" spans="1:6" s="17" customFormat="1" x14ac:dyDescent="0.3">
      <c r="A27" s="4">
        <f t="shared" si="1"/>
        <v>4</v>
      </c>
      <c r="B27" s="24">
        <v>20</v>
      </c>
      <c r="C27" s="18" t="s">
        <v>57</v>
      </c>
      <c r="D27" s="16" t="s">
        <v>11</v>
      </c>
    </row>
    <row r="28" spans="1:6" s="17" customFormat="1" ht="28.8" x14ac:dyDescent="0.3">
      <c r="A28" s="4">
        <f t="shared" si="1"/>
        <v>4</v>
      </c>
      <c r="B28" s="24">
        <v>21</v>
      </c>
      <c r="C28" s="18" t="s">
        <v>58</v>
      </c>
      <c r="D28" s="16" t="s">
        <v>11</v>
      </c>
    </row>
    <row r="29" spans="1:6" s="17" customFormat="1" x14ac:dyDescent="0.3">
      <c r="A29" s="4">
        <f t="shared" si="1"/>
        <v>4</v>
      </c>
      <c r="B29" s="24">
        <v>22</v>
      </c>
      <c r="C29" s="18" t="s">
        <v>59</v>
      </c>
      <c r="D29" s="16" t="s">
        <v>11</v>
      </c>
    </row>
    <row r="30" spans="1:6" s="17" customFormat="1" ht="28.8" x14ac:dyDescent="0.3">
      <c r="A30" s="4">
        <f t="shared" si="1"/>
        <v>4</v>
      </c>
      <c r="B30" s="24">
        <v>23</v>
      </c>
      <c r="C30" s="18" t="s">
        <v>47</v>
      </c>
      <c r="D30" s="16" t="s">
        <v>11</v>
      </c>
    </row>
    <row r="31" spans="1:6" x14ac:dyDescent="0.3">
      <c r="B31" s="22"/>
      <c r="C31" s="20" t="s">
        <v>4</v>
      </c>
      <c r="D31" s="10"/>
      <c r="E31" s="11"/>
      <c r="F31" s="11"/>
    </row>
    <row r="32" spans="1:6" ht="48" customHeight="1" x14ac:dyDescent="0.3">
      <c r="A32" s="4">
        <f t="shared" ref="A32:A36" si="2">(IF(D32="R",2,(IF(D32="O",1,0))))*2</f>
        <v>4</v>
      </c>
      <c r="B32" s="23">
        <v>24</v>
      </c>
      <c r="C32" s="3" t="s">
        <v>64</v>
      </c>
      <c r="D32" s="8" t="s">
        <v>11</v>
      </c>
    </row>
    <row r="33" spans="1:6" ht="78.75" customHeight="1" x14ac:dyDescent="0.3">
      <c r="A33" s="4">
        <f t="shared" si="2"/>
        <v>4</v>
      </c>
      <c r="B33" s="23">
        <v>25</v>
      </c>
      <c r="C33" s="3" t="s">
        <v>33</v>
      </c>
      <c r="D33" s="8" t="s">
        <v>11</v>
      </c>
    </row>
    <row r="34" spans="1:6" ht="49.5" customHeight="1" x14ac:dyDescent="0.3">
      <c r="A34" s="4">
        <f t="shared" si="2"/>
        <v>4</v>
      </c>
      <c r="B34" s="23">
        <v>26</v>
      </c>
      <c r="C34" s="3" t="s">
        <v>39</v>
      </c>
      <c r="D34" s="8" t="s">
        <v>11</v>
      </c>
    </row>
    <row r="35" spans="1:6" ht="28.8" x14ac:dyDescent="0.3">
      <c r="A35" s="4">
        <f t="shared" si="2"/>
        <v>4</v>
      </c>
      <c r="B35" s="23">
        <v>27</v>
      </c>
      <c r="C35" s="3" t="s">
        <v>31</v>
      </c>
      <c r="D35" s="8" t="s">
        <v>11</v>
      </c>
    </row>
    <row r="36" spans="1:6" ht="72" x14ac:dyDescent="0.3">
      <c r="A36" s="4">
        <f t="shared" si="2"/>
        <v>4</v>
      </c>
      <c r="B36" s="23">
        <v>28</v>
      </c>
      <c r="C36" s="3" t="s">
        <v>43</v>
      </c>
      <c r="D36" s="8" t="s">
        <v>11</v>
      </c>
    </row>
    <row r="37" spans="1:6" ht="43.2" x14ac:dyDescent="0.3">
      <c r="A37" s="4">
        <f>(IF(D37="R",2,(IF(D37="O",1,0))))*2</f>
        <v>4</v>
      </c>
      <c r="B37" s="23">
        <v>29</v>
      </c>
      <c r="C37" s="3" t="s">
        <v>44</v>
      </c>
      <c r="D37" s="8" t="s">
        <v>11</v>
      </c>
    </row>
    <row r="38" spans="1:6" x14ac:dyDescent="0.3">
      <c r="B38" s="22"/>
      <c r="C38" s="20" t="s">
        <v>5</v>
      </c>
      <c r="D38" s="10"/>
      <c r="E38" s="11"/>
      <c r="F38" s="11"/>
    </row>
    <row r="39" spans="1:6" ht="43.2" x14ac:dyDescent="0.3">
      <c r="A39" s="4">
        <f>(IF(D39="R",2,(IF(D39="O",1,0))))*2</f>
        <v>4</v>
      </c>
      <c r="B39" s="23">
        <v>30</v>
      </c>
      <c r="C39" s="3" t="s">
        <v>18</v>
      </c>
      <c r="D39" s="8" t="s">
        <v>11</v>
      </c>
    </row>
    <row r="40" spans="1:6" x14ac:dyDescent="0.3">
      <c r="B40" s="22"/>
      <c r="C40" s="20" t="s">
        <v>6</v>
      </c>
      <c r="D40" s="10"/>
      <c r="E40" s="11"/>
      <c r="F40" s="11"/>
    </row>
    <row r="41" spans="1:6" ht="43.2" x14ac:dyDescent="0.3">
      <c r="A41" s="4">
        <f t="shared" ref="A41:A50" si="3">(IF(D41="R",2,(IF(D41="O",1,0))))*2</f>
        <v>4</v>
      </c>
      <c r="B41" s="23">
        <v>31</v>
      </c>
      <c r="C41" s="3" t="s">
        <v>65</v>
      </c>
      <c r="D41" s="8" t="s">
        <v>11</v>
      </c>
    </row>
    <row r="42" spans="1:6" ht="57.6" x14ac:dyDescent="0.3">
      <c r="A42" s="4">
        <f t="shared" si="3"/>
        <v>4</v>
      </c>
      <c r="B42" s="23">
        <v>32</v>
      </c>
      <c r="C42" s="3" t="s">
        <v>68</v>
      </c>
      <c r="D42" s="8" t="s">
        <v>11</v>
      </c>
    </row>
    <row r="43" spans="1:6" ht="57.6" x14ac:dyDescent="0.3">
      <c r="A43" s="4">
        <f t="shared" si="3"/>
        <v>4</v>
      </c>
      <c r="B43" s="23">
        <v>33</v>
      </c>
      <c r="C43" s="6" t="s">
        <v>36</v>
      </c>
      <c r="D43" s="8" t="s">
        <v>11</v>
      </c>
    </row>
    <row r="44" spans="1:6" ht="43.2" x14ac:dyDescent="0.3">
      <c r="A44" s="4">
        <f t="shared" si="3"/>
        <v>4</v>
      </c>
      <c r="B44" s="23">
        <v>34</v>
      </c>
      <c r="C44" s="6" t="s">
        <v>42</v>
      </c>
      <c r="D44" s="8" t="s">
        <v>11</v>
      </c>
    </row>
    <row r="45" spans="1:6" x14ac:dyDescent="0.3">
      <c r="A45" s="4">
        <f t="shared" si="3"/>
        <v>4</v>
      </c>
      <c r="B45" s="23">
        <v>35</v>
      </c>
      <c r="C45" s="3" t="s">
        <v>71</v>
      </c>
      <c r="D45" s="8" t="s">
        <v>11</v>
      </c>
    </row>
    <row r="46" spans="1:6" x14ac:dyDescent="0.3">
      <c r="A46" s="4">
        <f t="shared" si="3"/>
        <v>4</v>
      </c>
      <c r="B46" s="23">
        <v>36</v>
      </c>
      <c r="C46" s="3" t="s">
        <v>78</v>
      </c>
      <c r="D46" s="8" t="s">
        <v>11</v>
      </c>
    </row>
    <row r="47" spans="1:6" ht="28.8" x14ac:dyDescent="0.3">
      <c r="A47" s="4">
        <f t="shared" si="3"/>
        <v>4</v>
      </c>
      <c r="B47" s="23">
        <v>37</v>
      </c>
      <c r="C47" s="3" t="s">
        <v>73</v>
      </c>
      <c r="D47" s="8" t="s">
        <v>11</v>
      </c>
    </row>
    <row r="48" spans="1:6" ht="28.8" x14ac:dyDescent="0.3">
      <c r="A48" s="4">
        <f t="shared" si="3"/>
        <v>4</v>
      </c>
      <c r="B48" s="23">
        <v>38</v>
      </c>
      <c r="C48" s="3" t="s">
        <v>74</v>
      </c>
      <c r="D48" s="8" t="s">
        <v>11</v>
      </c>
    </row>
    <row r="49" spans="1:6" x14ac:dyDescent="0.3">
      <c r="A49" s="4">
        <f t="shared" si="3"/>
        <v>4</v>
      </c>
      <c r="B49" s="23">
        <v>39</v>
      </c>
      <c r="C49" s="3" t="s">
        <v>80</v>
      </c>
      <c r="D49" s="8" t="s">
        <v>11</v>
      </c>
    </row>
    <row r="50" spans="1:6" ht="43.2" x14ac:dyDescent="0.3">
      <c r="A50" s="4">
        <f t="shared" si="3"/>
        <v>4</v>
      </c>
      <c r="B50" s="23">
        <v>40</v>
      </c>
      <c r="C50" s="6" t="s">
        <v>69</v>
      </c>
      <c r="D50" s="8" t="s">
        <v>11</v>
      </c>
    </row>
    <row r="51" spans="1:6" x14ac:dyDescent="0.3">
      <c r="B51" s="22"/>
      <c r="C51" s="20" t="s">
        <v>7</v>
      </c>
      <c r="D51" s="10"/>
      <c r="E51" s="11"/>
      <c r="F51" s="11"/>
    </row>
    <row r="52" spans="1:6" ht="28.8" x14ac:dyDescent="0.3">
      <c r="B52" s="23"/>
      <c r="C52" s="3" t="s">
        <v>41</v>
      </c>
    </row>
    <row r="53" spans="1:6" x14ac:dyDescent="0.3">
      <c r="A53" s="4">
        <f t="shared" ref="A53:A60" si="4">(IF(D53="R",2,(IF(D53="O",1,0))))*2</f>
        <v>4</v>
      </c>
      <c r="B53" s="23">
        <v>41</v>
      </c>
      <c r="C53" s="3" t="s">
        <v>40</v>
      </c>
      <c r="D53" s="8" t="s">
        <v>11</v>
      </c>
    </row>
    <row r="54" spans="1:6" ht="28.8" x14ac:dyDescent="0.3">
      <c r="A54" s="4">
        <f t="shared" si="4"/>
        <v>4</v>
      </c>
      <c r="B54" s="23">
        <v>42</v>
      </c>
      <c r="C54" s="3" t="s">
        <v>34</v>
      </c>
      <c r="D54" s="8" t="s">
        <v>11</v>
      </c>
    </row>
    <row r="55" spans="1:6" ht="28.8" x14ac:dyDescent="0.3">
      <c r="A55" s="4">
        <f t="shared" si="4"/>
        <v>4</v>
      </c>
      <c r="B55" s="23">
        <v>43</v>
      </c>
      <c r="C55" s="3" t="s">
        <v>13</v>
      </c>
      <c r="D55" s="8" t="s">
        <v>11</v>
      </c>
    </row>
    <row r="56" spans="1:6" ht="28.8" x14ac:dyDescent="0.3">
      <c r="A56" s="4">
        <f t="shared" si="4"/>
        <v>4</v>
      </c>
      <c r="B56" s="23">
        <v>44</v>
      </c>
      <c r="C56" s="3" t="s">
        <v>35</v>
      </c>
      <c r="D56" s="8" t="s">
        <v>11</v>
      </c>
    </row>
    <row r="57" spans="1:6" x14ac:dyDescent="0.3">
      <c r="B57" s="22"/>
      <c r="C57" s="20" t="s">
        <v>8</v>
      </c>
      <c r="D57" s="10"/>
      <c r="E57" s="11"/>
      <c r="F57" s="11"/>
    </row>
    <row r="58" spans="1:6" ht="43.2" x14ac:dyDescent="0.3">
      <c r="A58" s="4">
        <f t="shared" si="4"/>
        <v>4</v>
      </c>
      <c r="B58" s="23">
        <v>45</v>
      </c>
      <c r="C58" s="3" t="s">
        <v>46</v>
      </c>
      <c r="D58" s="8" t="s">
        <v>11</v>
      </c>
    </row>
    <row r="59" spans="1:6" ht="43.2" x14ac:dyDescent="0.3">
      <c r="A59" s="4">
        <f t="shared" si="4"/>
        <v>4</v>
      </c>
      <c r="B59" s="23">
        <v>46</v>
      </c>
      <c r="C59" s="3" t="s">
        <v>45</v>
      </c>
      <c r="D59" s="8" t="s">
        <v>11</v>
      </c>
    </row>
    <row r="60" spans="1:6" x14ac:dyDescent="0.3">
      <c r="A60" s="4">
        <f t="shared" si="4"/>
        <v>4</v>
      </c>
      <c r="B60" s="23">
        <v>47</v>
      </c>
      <c r="C60" s="3" t="s">
        <v>66</v>
      </c>
      <c r="D60" s="8" t="s">
        <v>11</v>
      </c>
    </row>
    <row r="61" spans="1:6" x14ac:dyDescent="0.3">
      <c r="B61" s="23"/>
      <c r="C61" s="20" t="s">
        <v>10</v>
      </c>
      <c r="D61" s="10"/>
      <c r="E61" s="11"/>
      <c r="F61" s="11"/>
    </row>
    <row r="62" spans="1:6" ht="28.8" x14ac:dyDescent="0.3">
      <c r="A62" s="4">
        <f t="shared" ref="A62" si="5">(IF(D62="R",2,(IF(D62="O",1,0))))*2</f>
        <v>2</v>
      </c>
      <c r="B62" s="23">
        <v>48</v>
      </c>
      <c r="C62" s="4" t="s">
        <v>67</v>
      </c>
      <c r="D62" s="8" t="s">
        <v>12</v>
      </c>
    </row>
    <row r="66" spans="1:1" x14ac:dyDescent="0.3">
      <c r="A66" s="4">
        <f>SUM(A5:A65)</f>
        <v>184</v>
      </c>
    </row>
  </sheetData>
  <autoFilter ref="A1:F65"/>
  <mergeCells count="1">
    <mergeCell ref="B2:C2"/>
  </mergeCells>
  <pageMargins left="0.7" right="0.7" top="0.75" bottom="0.75" header="0.3" footer="0.3"/>
  <pageSetup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Summary</vt:lpstr>
      <vt:lpstr>Requirements</vt:lpstr>
      <vt:lpstr>Requirements!Print_Titles</vt:lpstr>
    </vt:vector>
  </TitlesOfParts>
  <Company>The 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Jones</dc:creator>
  <cp:lastModifiedBy>Valerie Craig</cp:lastModifiedBy>
  <cp:lastPrinted>2018-04-10T19:06:30Z</cp:lastPrinted>
  <dcterms:created xsi:type="dcterms:W3CDTF">2018-03-15T21:17:22Z</dcterms:created>
  <dcterms:modified xsi:type="dcterms:W3CDTF">2020-03-16T14:44:37Z</dcterms:modified>
</cp:coreProperties>
</file>